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ions\Documents\Option Pit\Platinum Course\New Platinum Course\Trading Legion\"/>
    </mc:Choice>
  </mc:AlternateContent>
  <xr:revisionPtr revIDLastSave="0" documentId="8_{9C05BDB5-C13F-44AB-A99D-86654AB3C3F3}" xr6:coauthVersionLast="46" xr6:coauthVersionMax="46" xr10:uidLastSave="{00000000-0000-0000-0000-000000000000}"/>
  <bookViews>
    <workbookView xWindow="2037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6" i="1"/>
  <c r="T7" i="1"/>
  <c r="T8" i="1"/>
  <c r="T9" i="1"/>
  <c r="T10" i="1"/>
  <c r="T11" i="1"/>
  <c r="T12" i="1"/>
  <c r="T13" i="1"/>
  <c r="T14" i="1"/>
  <c r="T15" i="1"/>
  <c r="T16" i="1"/>
  <c r="T18" i="1"/>
  <c r="T19" i="1"/>
  <c r="T20" i="1"/>
  <c r="T21" i="1"/>
  <c r="T23" i="1"/>
  <c r="S19" i="1"/>
  <c r="S20" i="1"/>
  <c r="S21" i="1"/>
  <c r="S22" i="1"/>
  <c r="T22" i="1" s="1"/>
  <c r="S4" i="1"/>
  <c r="S5" i="1"/>
  <c r="T5" i="1" s="1"/>
  <c r="S6" i="1"/>
  <c r="S7" i="1"/>
  <c r="S8" i="1"/>
  <c r="S9" i="1"/>
  <c r="S10" i="1"/>
  <c r="S11" i="1"/>
  <c r="S12" i="1"/>
  <c r="S13" i="1"/>
  <c r="S14" i="1"/>
  <c r="S15" i="1"/>
  <c r="S16" i="1"/>
  <c r="S17" i="1"/>
  <c r="T17" i="1" s="1"/>
  <c r="S18" i="1"/>
  <c r="S3" i="1"/>
  <c r="T3" i="1" s="1"/>
  <c r="P25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4" i="1"/>
  <c r="T25" i="1" l="1"/>
  <c r="V25" i="1" s="1"/>
  <c r="X25" i="1" s="1"/>
  <c r="J9" i="1"/>
  <c r="J10" i="1"/>
  <c r="G16" i="1"/>
  <c r="H16" i="1"/>
  <c r="J16" i="1" s="1"/>
  <c r="G17" i="1"/>
  <c r="H17" i="1"/>
  <c r="J17" i="1" s="1"/>
  <c r="G3" i="1"/>
  <c r="H3" i="1"/>
  <c r="J3" i="1" s="1"/>
  <c r="G4" i="1"/>
  <c r="H4" i="1"/>
  <c r="J4" i="1" s="1"/>
  <c r="G5" i="1"/>
  <c r="H5" i="1"/>
  <c r="J5" i="1" s="1"/>
  <c r="G6" i="1"/>
  <c r="H6" i="1"/>
  <c r="J6" i="1" s="1"/>
  <c r="G7" i="1"/>
  <c r="H7" i="1"/>
  <c r="I7" i="1" s="1"/>
  <c r="G8" i="1"/>
  <c r="H8" i="1"/>
  <c r="J8" i="1" s="1"/>
  <c r="G9" i="1"/>
  <c r="H9" i="1"/>
  <c r="G10" i="1"/>
  <c r="H10" i="1"/>
  <c r="G11" i="1"/>
  <c r="H11" i="1"/>
  <c r="J11" i="1" s="1"/>
  <c r="G12" i="1"/>
  <c r="H12" i="1"/>
  <c r="J12" i="1" s="1"/>
  <c r="G13" i="1"/>
  <c r="H13" i="1"/>
  <c r="J13" i="1" s="1"/>
  <c r="G14" i="1"/>
  <c r="H14" i="1"/>
  <c r="J14" i="1" s="1"/>
  <c r="G15" i="1"/>
  <c r="H15" i="1"/>
  <c r="J15" i="1" s="1"/>
  <c r="G18" i="1"/>
  <c r="H18" i="1"/>
  <c r="J18" i="1" s="1"/>
  <c r="J7" i="1" l="1"/>
  <c r="J19" i="1" s="1"/>
</calcChain>
</file>

<file path=xl/sharedStrings.xml><?xml version="1.0" encoding="utf-8"?>
<sst xmlns="http://schemas.openxmlformats.org/spreadsheetml/2006/main" count="79" uniqueCount="51">
  <si>
    <t>Symbol</t>
  </si>
  <si>
    <t>Price</t>
  </si>
  <si>
    <t>Strike</t>
  </si>
  <si>
    <t>Premium</t>
  </si>
  <si>
    <t>Expiration</t>
  </si>
  <si>
    <t>DAL</t>
  </si>
  <si>
    <t>GM</t>
  </si>
  <si>
    <t>JNJ</t>
  </si>
  <si>
    <t>KO</t>
  </si>
  <si>
    <t>KR</t>
  </si>
  <si>
    <t>MDLZ</t>
  </si>
  <si>
    <t>PG</t>
  </si>
  <si>
    <t>UPS</t>
  </si>
  <si>
    <t>Yield</t>
  </si>
  <si>
    <t>VZ</t>
  </si>
  <si>
    <t>SU</t>
  </si>
  <si>
    <t>DIS</t>
  </si>
  <si>
    <t>GS</t>
  </si>
  <si>
    <t>QSR</t>
  </si>
  <si>
    <t>JPM</t>
  </si>
  <si>
    <t>Margin</t>
  </si>
  <si>
    <t>Number Contract</t>
  </si>
  <si>
    <t>TGT</t>
  </si>
  <si>
    <t>PYPL</t>
  </si>
  <si>
    <t>closing price</t>
  </si>
  <si>
    <t>New strike</t>
  </si>
  <si>
    <t>Expiration date</t>
  </si>
  <si>
    <t>Net profit</t>
  </si>
  <si>
    <t>unch</t>
  </si>
  <si>
    <t>WFC</t>
  </si>
  <si>
    <t>TO WELLS FARGO</t>
  </si>
  <si>
    <t>07-10.2020</t>
  </si>
  <si>
    <t>current price</t>
  </si>
  <si>
    <t>1st gain</t>
  </si>
  <si>
    <t>Net dollars Q1</t>
  </si>
  <si>
    <t>Jul 10 New Price</t>
  </si>
  <si>
    <t>12/31/2020 gains</t>
  </si>
  <si>
    <t>2021 return</t>
  </si>
  <si>
    <t>01.08.2020</t>
  </si>
  <si>
    <t>close</t>
  </si>
  <si>
    <t>open</t>
  </si>
  <si>
    <t>F</t>
  </si>
  <si>
    <t>AXP</t>
  </si>
  <si>
    <t>WEN</t>
  </si>
  <si>
    <t>opening price</t>
  </si>
  <si>
    <t>strike</t>
  </si>
  <si>
    <t>closing px</t>
  </si>
  <si>
    <t xml:space="preserve">close </t>
  </si>
  <si>
    <t>XOM</t>
  </si>
  <si>
    <t>WBA</t>
  </si>
  <si>
    <t>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</si>
</sst>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7" fontId="0" fillId="0" borderId="0" xfId="0" applyNumberFormat="1"/>
    <xf numFmtId="16" fontId="0" fillId="0" borderId="0" xfId="0" applyNumberFormat="1"/>
    <xf numFmtId="14" fontId="0" fillId="0" borderId="0" xfId="0" applyNumberFormat="1"/>
    <xf numFmtId="43" fontId="0" fillId="0" borderId="0" xfId="0" applyNumberFormat="1"/>
    <xf numFmtId="4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topLeftCell="B1" zoomScale="91" zoomScaleNormal="91" workbookViewId="0">
      <pane xSplit="9" topLeftCell="K1" activePane="topRight" state="frozen"/>
      <selection activeCell="B1" sqref="B1"/>
      <selection pane="topRight" activeCell="AC15" sqref="AC15"/>
    </sheetView>
  </sheetViews>
  <sheetFormatPr defaultRowHeight="15" x14ac:dyDescent="0.25"/>
  <cols>
    <col min="1" max="1" width="9.7109375" bestFit="1" customWidth="1"/>
    <col min="6" max="6" width="10.7109375" customWidth="1"/>
    <col min="7" max="7" width="11.5703125" customWidth="1"/>
    <col min="8" max="8" width="12.85546875" customWidth="1"/>
    <col min="9" max="9" width="19.28515625" customWidth="1"/>
    <col min="11" max="11" width="11.140625" customWidth="1"/>
    <col min="12" max="12" width="12" bestFit="1" customWidth="1"/>
    <col min="13" max="13" width="10.5703125" bestFit="1" customWidth="1"/>
    <col min="14" max="14" width="15.42578125" style="7" bestFit="1" customWidth="1"/>
    <col min="16" max="16" width="15.140625" style="7" bestFit="1" customWidth="1"/>
    <col min="17" max="17" width="14.5703125" bestFit="1" customWidth="1"/>
    <col min="18" max="18" width="14.5703125" style="6" customWidth="1"/>
  </cols>
  <sheetData>
    <row r="1" spans="1:29" x14ac:dyDescent="0.25">
      <c r="A1" s="5">
        <v>44280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13</v>
      </c>
      <c r="H1" t="s">
        <v>20</v>
      </c>
      <c r="I1" t="s">
        <v>21</v>
      </c>
      <c r="K1" t="s">
        <v>31</v>
      </c>
      <c r="L1" t="s">
        <v>24</v>
      </c>
      <c r="M1" t="s">
        <v>25</v>
      </c>
      <c r="N1" s="7" t="s">
        <v>35</v>
      </c>
      <c r="O1" t="s">
        <v>33</v>
      </c>
      <c r="P1" s="7" t="s">
        <v>34</v>
      </c>
      <c r="Q1" t="s">
        <v>26</v>
      </c>
      <c r="R1" s="6" t="s">
        <v>32</v>
      </c>
      <c r="S1" t="s">
        <v>27</v>
      </c>
      <c r="T1" s="4" t="s">
        <v>36</v>
      </c>
      <c r="W1" t="s">
        <v>46</v>
      </c>
      <c r="X1" t="s">
        <v>37</v>
      </c>
      <c r="AA1" t="s">
        <v>38</v>
      </c>
      <c r="AB1" t="s">
        <v>45</v>
      </c>
      <c r="AC1" t="s">
        <v>44</v>
      </c>
    </row>
    <row r="2" spans="1:29" x14ac:dyDescent="0.25">
      <c r="G2" s="1"/>
    </row>
    <row r="3" spans="1:29" x14ac:dyDescent="0.25">
      <c r="B3" t="s">
        <v>5</v>
      </c>
      <c r="C3">
        <v>31</v>
      </c>
      <c r="D3">
        <v>25</v>
      </c>
      <c r="E3">
        <v>9</v>
      </c>
      <c r="F3">
        <v>20</v>
      </c>
      <c r="G3" s="1">
        <f t="shared" ref="G3:G18" si="0">(E3/C3)*(12/F3)</f>
        <v>0.17419354838709677</v>
      </c>
      <c r="H3">
        <f t="shared" ref="H3:H18" si="1">(D3-E3)*100</f>
        <v>1600</v>
      </c>
      <c r="I3" s="2">
        <v>6</v>
      </c>
      <c r="J3">
        <f>H3*I3</f>
        <v>9600</v>
      </c>
      <c r="L3" t="s">
        <v>28</v>
      </c>
      <c r="N3" s="7">
        <v>9</v>
      </c>
      <c r="R3" s="6">
        <v>1.7</v>
      </c>
      <c r="S3" s="6">
        <f>SUM(N3-R3)</f>
        <v>7.3</v>
      </c>
      <c r="T3">
        <f>PRODUCT(S3*100*I3)</f>
        <v>4380</v>
      </c>
      <c r="V3" t="s">
        <v>39</v>
      </c>
      <c r="W3">
        <v>1.7</v>
      </c>
      <c r="X3">
        <v>5</v>
      </c>
      <c r="Y3" t="s">
        <v>5</v>
      </c>
      <c r="Z3" s="4"/>
      <c r="AA3" s="4">
        <v>44218</v>
      </c>
      <c r="AB3">
        <v>40</v>
      </c>
      <c r="AC3">
        <v>7.5</v>
      </c>
    </row>
    <row r="4" spans="1:29" x14ac:dyDescent="0.25">
      <c r="B4" t="s">
        <v>16</v>
      </c>
      <c r="C4">
        <v>101</v>
      </c>
      <c r="D4">
        <v>90</v>
      </c>
      <c r="E4">
        <v>13.3</v>
      </c>
      <c r="F4">
        <v>15</v>
      </c>
      <c r="G4" s="1">
        <f t="shared" si="0"/>
        <v>0.10534653465346536</v>
      </c>
      <c r="H4">
        <f t="shared" si="1"/>
        <v>7670</v>
      </c>
      <c r="I4" s="2">
        <v>1</v>
      </c>
      <c r="J4">
        <f t="shared" ref="J4:J18" si="2">H4*I4</f>
        <v>7670</v>
      </c>
      <c r="L4">
        <v>5</v>
      </c>
      <c r="M4">
        <v>100</v>
      </c>
      <c r="N4" s="7">
        <v>10.5</v>
      </c>
      <c r="O4">
        <v>8.3000000000000007</v>
      </c>
      <c r="P4" s="7">
        <f>PRODUCT(O4*100*I4)</f>
        <v>830.00000000000011</v>
      </c>
      <c r="Q4" s="3">
        <v>44562</v>
      </c>
      <c r="R4" s="6">
        <v>2.46</v>
      </c>
      <c r="S4" s="6">
        <f t="shared" ref="S4:S22" si="3">SUM(N4-R4)</f>
        <v>8.0399999999999991</v>
      </c>
      <c r="T4">
        <f t="shared" ref="T4:T23" si="4">PRODUCT(S4*100*I4)</f>
        <v>803.99999999999989</v>
      </c>
      <c r="V4" t="s">
        <v>40</v>
      </c>
      <c r="X4">
        <v>1</v>
      </c>
      <c r="Y4" t="s">
        <v>16</v>
      </c>
      <c r="AA4" s="4">
        <v>44218</v>
      </c>
      <c r="AB4">
        <v>100</v>
      </c>
      <c r="AC4">
        <v>2.35</v>
      </c>
    </row>
    <row r="5" spans="1:29" x14ac:dyDescent="0.25">
      <c r="B5" t="s">
        <v>6</v>
      </c>
      <c r="C5">
        <v>22.5</v>
      </c>
      <c r="D5">
        <v>20</v>
      </c>
      <c r="E5">
        <v>4.8</v>
      </c>
      <c r="F5">
        <v>20</v>
      </c>
      <c r="G5" s="1">
        <f t="shared" si="0"/>
        <v>0.12799999999999997</v>
      </c>
      <c r="H5">
        <f t="shared" si="1"/>
        <v>1520</v>
      </c>
      <c r="I5" s="2">
        <v>7</v>
      </c>
      <c r="J5">
        <f t="shared" si="2"/>
        <v>10640</v>
      </c>
      <c r="L5" t="s">
        <v>28</v>
      </c>
      <c r="N5" s="7">
        <v>4.8</v>
      </c>
      <c r="P5" s="7">
        <f t="shared" ref="P5:P18" si="5">PRODUCT(O5*100*I5)</f>
        <v>0</v>
      </c>
      <c r="R5" s="6">
        <v>0.5</v>
      </c>
      <c r="S5" s="6">
        <f t="shared" si="3"/>
        <v>4.3</v>
      </c>
      <c r="T5">
        <f t="shared" si="4"/>
        <v>3010</v>
      </c>
      <c r="V5" t="s">
        <v>39</v>
      </c>
      <c r="W5">
        <v>0.5</v>
      </c>
      <c r="X5">
        <v>20</v>
      </c>
      <c r="Y5" t="s">
        <v>41</v>
      </c>
      <c r="Z5" s="4"/>
      <c r="AA5" s="4">
        <v>44219</v>
      </c>
      <c r="AB5">
        <v>7</v>
      </c>
      <c r="AC5">
        <v>1.1299999999999999</v>
      </c>
    </row>
    <row r="6" spans="1:29" x14ac:dyDescent="0.25">
      <c r="B6" t="s">
        <v>17</v>
      </c>
      <c r="C6">
        <v>155</v>
      </c>
      <c r="D6">
        <v>140</v>
      </c>
      <c r="E6">
        <v>24</v>
      </c>
      <c r="F6">
        <v>15</v>
      </c>
      <c r="G6" s="1">
        <f t="shared" si="0"/>
        <v>0.1238709677419355</v>
      </c>
      <c r="H6">
        <f t="shared" si="1"/>
        <v>11600</v>
      </c>
      <c r="I6" s="2">
        <v>1</v>
      </c>
      <c r="J6">
        <f t="shared" si="2"/>
        <v>11600</v>
      </c>
      <c r="L6">
        <v>8.75</v>
      </c>
      <c r="M6" t="s">
        <v>30</v>
      </c>
      <c r="O6">
        <v>15.25</v>
      </c>
      <c r="P6" s="7">
        <f t="shared" si="5"/>
        <v>1525</v>
      </c>
      <c r="R6" s="6">
        <v>0</v>
      </c>
      <c r="S6" s="6">
        <f t="shared" si="3"/>
        <v>0</v>
      </c>
      <c r="T6">
        <f t="shared" si="4"/>
        <v>0</v>
      </c>
      <c r="V6" t="s">
        <v>39</v>
      </c>
      <c r="W6">
        <v>0.35</v>
      </c>
      <c r="X6">
        <v>4</v>
      </c>
      <c r="Y6" t="s">
        <v>29</v>
      </c>
      <c r="AA6" s="4">
        <v>44219</v>
      </c>
      <c r="AB6">
        <v>27.5</v>
      </c>
      <c r="AC6">
        <v>3.8</v>
      </c>
    </row>
    <row r="7" spans="1:29" x14ac:dyDescent="0.25">
      <c r="B7" t="s">
        <v>7</v>
      </c>
      <c r="C7">
        <v>120</v>
      </c>
      <c r="D7">
        <v>110</v>
      </c>
      <c r="E7">
        <v>11.5</v>
      </c>
      <c r="F7">
        <v>15</v>
      </c>
      <c r="G7" s="1">
        <f t="shared" si="0"/>
        <v>7.6666666666666675E-2</v>
      </c>
      <c r="H7">
        <f t="shared" si="1"/>
        <v>9850</v>
      </c>
      <c r="I7" s="2">
        <f t="shared" ref="I7" si="6">10000/H7</f>
        <v>1.015228426395939</v>
      </c>
      <c r="J7">
        <f t="shared" si="2"/>
        <v>10000</v>
      </c>
      <c r="L7">
        <v>4.3</v>
      </c>
      <c r="M7">
        <v>110</v>
      </c>
      <c r="N7" s="7">
        <v>13.3</v>
      </c>
      <c r="O7">
        <v>7.2</v>
      </c>
      <c r="P7" s="7">
        <f t="shared" si="5"/>
        <v>730.96446700507613</v>
      </c>
      <c r="Q7" s="3">
        <v>44562</v>
      </c>
      <c r="R7" s="6">
        <v>2.14</v>
      </c>
      <c r="S7" s="6">
        <f t="shared" si="3"/>
        <v>11.16</v>
      </c>
      <c r="T7">
        <f t="shared" si="4"/>
        <v>1132.9949238578679</v>
      </c>
      <c r="V7" t="s">
        <v>39</v>
      </c>
      <c r="W7">
        <v>2.14</v>
      </c>
      <c r="X7">
        <v>1</v>
      </c>
      <c r="Y7" t="s">
        <v>7</v>
      </c>
      <c r="AA7" s="4">
        <v>44369</v>
      </c>
      <c r="AB7">
        <v>135</v>
      </c>
      <c r="AC7">
        <v>8.65</v>
      </c>
    </row>
    <row r="8" spans="1:29" x14ac:dyDescent="0.25">
      <c r="B8" t="s">
        <v>19</v>
      </c>
      <c r="C8">
        <v>90</v>
      </c>
      <c r="D8">
        <v>80</v>
      </c>
      <c r="E8">
        <v>13.8</v>
      </c>
      <c r="F8">
        <v>15</v>
      </c>
      <c r="G8" s="1">
        <f t="shared" si="0"/>
        <v>0.12266666666666669</v>
      </c>
      <c r="H8">
        <f t="shared" si="1"/>
        <v>6620</v>
      </c>
      <c r="I8" s="2">
        <v>2</v>
      </c>
      <c r="J8">
        <f t="shared" si="2"/>
        <v>13240</v>
      </c>
      <c r="L8">
        <v>8</v>
      </c>
      <c r="M8">
        <v>85</v>
      </c>
      <c r="N8" s="7">
        <v>10</v>
      </c>
      <c r="O8">
        <v>5.8</v>
      </c>
      <c r="P8" s="7">
        <f t="shared" si="5"/>
        <v>1160</v>
      </c>
      <c r="Q8" s="3">
        <v>44348</v>
      </c>
      <c r="R8" s="6">
        <v>1.1399999999999999</v>
      </c>
      <c r="S8" s="6">
        <f t="shared" si="3"/>
        <v>8.86</v>
      </c>
      <c r="T8">
        <f t="shared" si="4"/>
        <v>1772</v>
      </c>
      <c r="V8" t="s">
        <v>39</v>
      </c>
      <c r="W8">
        <v>0.5</v>
      </c>
      <c r="X8">
        <v>2</v>
      </c>
      <c r="Y8" t="s">
        <v>19</v>
      </c>
      <c r="AA8" s="4">
        <v>44369</v>
      </c>
      <c r="AB8">
        <v>110</v>
      </c>
      <c r="AC8">
        <v>10</v>
      </c>
    </row>
    <row r="9" spans="1:29" x14ac:dyDescent="0.25">
      <c r="B9" t="s">
        <v>8</v>
      </c>
      <c r="C9">
        <v>42</v>
      </c>
      <c r="D9">
        <v>37.5</v>
      </c>
      <c r="E9">
        <v>6</v>
      </c>
      <c r="F9">
        <v>20</v>
      </c>
      <c r="G9" s="1">
        <f t="shared" si="0"/>
        <v>8.5714285714285701E-2</v>
      </c>
      <c r="H9">
        <f t="shared" si="1"/>
        <v>3150</v>
      </c>
      <c r="I9" s="2">
        <v>3</v>
      </c>
      <c r="J9">
        <f t="shared" si="2"/>
        <v>9450</v>
      </c>
      <c r="L9" t="s">
        <v>28</v>
      </c>
      <c r="N9" s="7">
        <v>6</v>
      </c>
      <c r="P9" s="7">
        <f t="shared" si="5"/>
        <v>0</v>
      </c>
      <c r="R9" s="6">
        <v>0.78</v>
      </c>
      <c r="S9" s="6">
        <f t="shared" si="3"/>
        <v>5.22</v>
      </c>
      <c r="T9">
        <f t="shared" si="4"/>
        <v>1566</v>
      </c>
      <c r="V9" t="s">
        <v>39</v>
      </c>
      <c r="W9">
        <v>1.1000000000000001</v>
      </c>
      <c r="X9">
        <v>3</v>
      </c>
      <c r="Y9" t="s">
        <v>8</v>
      </c>
      <c r="AA9" s="4">
        <v>44219</v>
      </c>
      <c r="AB9">
        <v>45</v>
      </c>
      <c r="AC9">
        <v>4.8</v>
      </c>
    </row>
    <row r="10" spans="1:29" x14ac:dyDescent="0.25">
      <c r="B10" t="s">
        <v>9</v>
      </c>
      <c r="C10">
        <v>28</v>
      </c>
      <c r="D10">
        <v>25</v>
      </c>
      <c r="E10">
        <v>4.0999999999999996</v>
      </c>
      <c r="F10">
        <v>20</v>
      </c>
      <c r="G10" s="1">
        <f t="shared" si="0"/>
        <v>8.7857142857142842E-2</v>
      </c>
      <c r="H10">
        <f t="shared" si="1"/>
        <v>2090</v>
      </c>
      <c r="I10" s="2">
        <v>4</v>
      </c>
      <c r="J10">
        <f t="shared" si="2"/>
        <v>8360</v>
      </c>
      <c r="L10" t="s">
        <v>28</v>
      </c>
      <c r="N10" s="7">
        <v>4.0999999999999996</v>
      </c>
      <c r="P10" s="7">
        <f t="shared" si="5"/>
        <v>0</v>
      </c>
      <c r="R10" s="6">
        <v>1.4</v>
      </c>
      <c r="S10" s="6">
        <f t="shared" si="3"/>
        <v>2.6999999999999997</v>
      </c>
      <c r="T10">
        <f t="shared" si="4"/>
        <v>1080</v>
      </c>
      <c r="V10" t="s">
        <v>39</v>
      </c>
      <c r="W10">
        <v>1.3</v>
      </c>
      <c r="X10">
        <v>4</v>
      </c>
      <c r="Y10" t="s">
        <v>9</v>
      </c>
      <c r="AA10" s="4">
        <v>44219</v>
      </c>
      <c r="AB10">
        <v>28</v>
      </c>
      <c r="AC10">
        <v>3.8</v>
      </c>
    </row>
    <row r="11" spans="1:29" x14ac:dyDescent="0.25">
      <c r="B11" t="s">
        <v>23</v>
      </c>
      <c r="C11">
        <v>98</v>
      </c>
      <c r="D11">
        <v>90</v>
      </c>
      <c r="E11">
        <v>15</v>
      </c>
      <c r="F11">
        <v>20</v>
      </c>
      <c r="G11" s="1">
        <f t="shared" si="0"/>
        <v>9.1836734693877556E-2</v>
      </c>
      <c r="H11">
        <f t="shared" si="1"/>
        <v>7500</v>
      </c>
      <c r="I11" s="2">
        <v>1</v>
      </c>
      <c r="J11">
        <f t="shared" si="2"/>
        <v>7500</v>
      </c>
      <c r="L11">
        <v>3.85</v>
      </c>
      <c r="M11">
        <v>130</v>
      </c>
      <c r="N11" s="7">
        <v>12</v>
      </c>
      <c r="O11">
        <v>11.15</v>
      </c>
      <c r="P11" s="7">
        <f t="shared" si="5"/>
        <v>1115</v>
      </c>
      <c r="Q11" s="3">
        <v>44562</v>
      </c>
      <c r="R11" s="6">
        <v>3.95</v>
      </c>
      <c r="S11" s="6">
        <f t="shared" si="3"/>
        <v>8.0500000000000007</v>
      </c>
      <c r="T11">
        <f t="shared" si="4"/>
        <v>805.00000000000011</v>
      </c>
      <c r="V11" t="s">
        <v>39</v>
      </c>
      <c r="W11">
        <v>3.5</v>
      </c>
      <c r="X11">
        <v>1</v>
      </c>
      <c r="Y11" t="s">
        <v>42</v>
      </c>
      <c r="AA11" s="4">
        <v>44219</v>
      </c>
      <c r="AB11">
        <v>100</v>
      </c>
      <c r="AC11">
        <v>12</v>
      </c>
    </row>
    <row r="12" spans="1:29" x14ac:dyDescent="0.25">
      <c r="B12" t="s">
        <v>18</v>
      </c>
      <c r="C12">
        <v>44</v>
      </c>
      <c r="D12">
        <v>35</v>
      </c>
      <c r="E12">
        <v>7.5</v>
      </c>
      <c r="F12">
        <v>15</v>
      </c>
      <c r="G12" s="1">
        <f t="shared" si="0"/>
        <v>0.13636363636363635</v>
      </c>
      <c r="H12">
        <f t="shared" si="1"/>
        <v>2750</v>
      </c>
      <c r="I12" s="2">
        <v>3</v>
      </c>
      <c r="J12">
        <f t="shared" si="2"/>
        <v>8250</v>
      </c>
      <c r="L12">
        <v>2</v>
      </c>
      <c r="M12">
        <v>47.5</v>
      </c>
      <c r="N12" s="7">
        <v>7.4</v>
      </c>
      <c r="O12">
        <v>5.5</v>
      </c>
      <c r="P12" s="7">
        <f t="shared" si="5"/>
        <v>1650</v>
      </c>
      <c r="Q12" s="3">
        <v>44562</v>
      </c>
      <c r="R12" s="6">
        <v>1</v>
      </c>
      <c r="S12" s="6">
        <f t="shared" si="3"/>
        <v>6.4</v>
      </c>
      <c r="T12">
        <f t="shared" si="4"/>
        <v>1920</v>
      </c>
      <c r="V12" t="s">
        <v>47</v>
      </c>
      <c r="W12">
        <v>1</v>
      </c>
      <c r="X12">
        <v>5</v>
      </c>
      <c r="Y12" t="s">
        <v>43</v>
      </c>
      <c r="AA12" s="4">
        <v>44218</v>
      </c>
      <c r="AB12">
        <v>17</v>
      </c>
      <c r="AC12">
        <v>1.35</v>
      </c>
    </row>
    <row r="13" spans="1:29" x14ac:dyDescent="0.25">
      <c r="B13" t="s">
        <v>10</v>
      </c>
      <c r="C13">
        <v>46.8</v>
      </c>
      <c r="D13">
        <v>42.5</v>
      </c>
      <c r="E13">
        <v>6.8</v>
      </c>
      <c r="F13">
        <v>20</v>
      </c>
      <c r="G13" s="1">
        <f t="shared" si="0"/>
        <v>8.7179487179487189E-2</v>
      </c>
      <c r="H13">
        <f t="shared" si="1"/>
        <v>3570.0000000000005</v>
      </c>
      <c r="I13" s="2">
        <v>3</v>
      </c>
      <c r="J13">
        <f t="shared" si="2"/>
        <v>10710.000000000002</v>
      </c>
      <c r="L13" t="s">
        <v>28</v>
      </c>
      <c r="N13" s="7">
        <v>6.8</v>
      </c>
      <c r="P13" s="7">
        <f t="shared" si="5"/>
        <v>0</v>
      </c>
      <c r="R13" s="6">
        <v>1.35</v>
      </c>
      <c r="S13" s="6">
        <f t="shared" si="3"/>
        <v>5.4499999999999993</v>
      </c>
      <c r="T13">
        <f t="shared" si="4"/>
        <v>1634.9999999999995</v>
      </c>
      <c r="V13" t="s">
        <v>39</v>
      </c>
      <c r="W13">
        <v>1.35</v>
      </c>
      <c r="X13">
        <v>2</v>
      </c>
      <c r="Y13" t="s">
        <v>48</v>
      </c>
      <c r="AA13" s="4">
        <v>44218</v>
      </c>
      <c r="AB13">
        <v>42.5</v>
      </c>
      <c r="AC13">
        <v>4.5</v>
      </c>
    </row>
    <row r="14" spans="1:29" x14ac:dyDescent="0.25">
      <c r="B14" t="s">
        <v>11</v>
      </c>
      <c r="C14">
        <v>100</v>
      </c>
      <c r="D14">
        <v>90</v>
      </c>
      <c r="E14">
        <v>13.1</v>
      </c>
      <c r="F14">
        <v>20</v>
      </c>
      <c r="G14" s="1">
        <f t="shared" si="0"/>
        <v>7.8600000000000003E-2</v>
      </c>
      <c r="H14">
        <f t="shared" si="1"/>
        <v>7690.0000000000009</v>
      </c>
      <c r="I14" s="2">
        <v>1</v>
      </c>
      <c r="J14">
        <f t="shared" si="2"/>
        <v>7690.0000000000009</v>
      </c>
      <c r="L14">
        <v>4.5</v>
      </c>
      <c r="M14">
        <v>110</v>
      </c>
      <c r="N14" s="7">
        <v>10</v>
      </c>
      <c r="O14">
        <v>8.6</v>
      </c>
      <c r="P14" s="7">
        <f t="shared" si="5"/>
        <v>860</v>
      </c>
      <c r="Q14" s="3">
        <v>44562</v>
      </c>
      <c r="R14" s="6">
        <v>4.3579999999999997</v>
      </c>
      <c r="S14" s="6">
        <f t="shared" si="3"/>
        <v>5.6420000000000003</v>
      </c>
      <c r="T14">
        <f t="shared" si="4"/>
        <v>564.20000000000005</v>
      </c>
      <c r="V14" t="s">
        <v>40</v>
      </c>
      <c r="Y14" t="s">
        <v>11</v>
      </c>
      <c r="AA14" s="4">
        <v>44218</v>
      </c>
      <c r="AB14">
        <v>110</v>
      </c>
      <c r="AC14">
        <v>10</v>
      </c>
    </row>
    <row r="15" spans="1:29" x14ac:dyDescent="0.25">
      <c r="B15" t="s">
        <v>15</v>
      </c>
      <c r="C15">
        <v>13.4</v>
      </c>
      <c r="D15">
        <v>10</v>
      </c>
      <c r="E15">
        <v>2</v>
      </c>
      <c r="F15">
        <v>20</v>
      </c>
      <c r="G15" s="1">
        <f t="shared" si="0"/>
        <v>8.9552238805970144E-2</v>
      </c>
      <c r="H15">
        <f t="shared" si="1"/>
        <v>800</v>
      </c>
      <c r="I15" s="2">
        <v>13</v>
      </c>
      <c r="J15">
        <f t="shared" si="2"/>
        <v>10400</v>
      </c>
      <c r="L15" t="s">
        <v>28</v>
      </c>
      <c r="N15" s="7">
        <v>2</v>
      </c>
      <c r="P15" s="7">
        <f t="shared" si="5"/>
        <v>0</v>
      </c>
      <c r="R15" s="6">
        <v>0.65</v>
      </c>
      <c r="S15" s="6">
        <f t="shared" si="3"/>
        <v>1.35</v>
      </c>
      <c r="T15">
        <f t="shared" si="4"/>
        <v>1755</v>
      </c>
      <c r="V15" t="s">
        <v>39</v>
      </c>
      <c r="W15">
        <v>0.65</v>
      </c>
      <c r="X15">
        <v>10</v>
      </c>
      <c r="Y15" t="s">
        <v>15</v>
      </c>
      <c r="AA15" s="4">
        <v>44218</v>
      </c>
      <c r="AB15">
        <v>10</v>
      </c>
      <c r="AC15">
        <v>2.0499999999999998</v>
      </c>
    </row>
    <row r="16" spans="1:29" x14ac:dyDescent="0.25">
      <c r="B16" t="s">
        <v>22</v>
      </c>
      <c r="C16">
        <v>94</v>
      </c>
      <c r="D16">
        <v>85</v>
      </c>
      <c r="E16">
        <v>15</v>
      </c>
      <c r="F16">
        <v>20</v>
      </c>
      <c r="G16" s="1">
        <f t="shared" si="0"/>
        <v>9.5744680851063829E-2</v>
      </c>
      <c r="H16">
        <f t="shared" si="1"/>
        <v>7000</v>
      </c>
      <c r="I16" s="2">
        <v>1</v>
      </c>
      <c r="J16">
        <f t="shared" si="2"/>
        <v>7000</v>
      </c>
      <c r="L16">
        <v>5</v>
      </c>
      <c r="M16">
        <v>100</v>
      </c>
      <c r="N16" s="7">
        <v>10.85</v>
      </c>
      <c r="O16">
        <v>10</v>
      </c>
      <c r="P16" s="7">
        <f t="shared" si="5"/>
        <v>1000</v>
      </c>
      <c r="Q16" s="3">
        <v>44562</v>
      </c>
      <c r="R16" s="6">
        <v>1.5</v>
      </c>
      <c r="S16" s="6">
        <f t="shared" si="3"/>
        <v>9.35</v>
      </c>
      <c r="T16">
        <f t="shared" si="4"/>
        <v>935</v>
      </c>
      <c r="V16" t="s">
        <v>39</v>
      </c>
      <c r="W16">
        <v>1.5</v>
      </c>
      <c r="X16">
        <v>2</v>
      </c>
      <c r="Y16" t="s">
        <v>49</v>
      </c>
      <c r="AA16" s="4">
        <v>44218</v>
      </c>
      <c r="AB16">
        <v>45</v>
      </c>
      <c r="AC16">
        <v>5.4</v>
      </c>
    </row>
    <row r="17" spans="2:29" x14ac:dyDescent="0.25">
      <c r="B17" t="s">
        <v>12</v>
      </c>
      <c r="C17">
        <v>96</v>
      </c>
      <c r="D17">
        <v>85</v>
      </c>
      <c r="E17">
        <v>13</v>
      </c>
      <c r="F17">
        <v>15</v>
      </c>
      <c r="G17" s="1">
        <f t="shared" si="0"/>
        <v>0.10833333333333334</v>
      </c>
      <c r="H17">
        <f t="shared" si="1"/>
        <v>7200</v>
      </c>
      <c r="I17" s="2">
        <v>2</v>
      </c>
      <c r="J17">
        <f t="shared" si="2"/>
        <v>14400</v>
      </c>
      <c r="L17">
        <v>4.3</v>
      </c>
      <c r="M17">
        <v>100</v>
      </c>
      <c r="N17" s="7">
        <v>11.5</v>
      </c>
      <c r="O17">
        <v>8.6999999999999993</v>
      </c>
      <c r="P17" s="7">
        <f t="shared" si="5"/>
        <v>1739.9999999999998</v>
      </c>
      <c r="Q17" s="3">
        <v>44562</v>
      </c>
      <c r="R17" s="6">
        <v>2.4</v>
      </c>
      <c r="S17" s="6">
        <f t="shared" si="3"/>
        <v>9.1</v>
      </c>
      <c r="T17">
        <f t="shared" si="4"/>
        <v>1820</v>
      </c>
      <c r="V17" t="s">
        <v>39</v>
      </c>
      <c r="W17">
        <v>2.4</v>
      </c>
      <c r="X17">
        <v>10</v>
      </c>
      <c r="Y17" t="s">
        <v>50</v>
      </c>
      <c r="AA17" s="4">
        <v>44218</v>
      </c>
      <c r="AB17">
        <v>10</v>
      </c>
      <c r="AC17">
        <v>1.3</v>
      </c>
    </row>
    <row r="18" spans="2:29" x14ac:dyDescent="0.25">
      <c r="B18" t="s">
        <v>14</v>
      </c>
      <c r="C18">
        <v>50</v>
      </c>
      <c r="D18">
        <v>45</v>
      </c>
      <c r="E18">
        <v>7</v>
      </c>
      <c r="F18">
        <v>20</v>
      </c>
      <c r="G18" s="1">
        <f t="shared" si="0"/>
        <v>8.4000000000000005E-2</v>
      </c>
      <c r="H18">
        <f t="shared" si="1"/>
        <v>3800</v>
      </c>
      <c r="I18" s="2">
        <v>3</v>
      </c>
      <c r="J18">
        <f t="shared" si="2"/>
        <v>11400</v>
      </c>
      <c r="L18">
        <v>3.6</v>
      </c>
      <c r="M18">
        <v>52.5</v>
      </c>
      <c r="N18" s="7">
        <v>6.5</v>
      </c>
      <c r="O18">
        <v>3.4</v>
      </c>
      <c r="P18" s="7">
        <f t="shared" si="5"/>
        <v>1020</v>
      </c>
      <c r="Q18" s="3">
        <v>44562</v>
      </c>
      <c r="R18" s="6">
        <v>3.35</v>
      </c>
      <c r="S18" s="6">
        <f t="shared" si="3"/>
        <v>3.15</v>
      </c>
      <c r="T18">
        <f t="shared" si="4"/>
        <v>945</v>
      </c>
      <c r="V18" t="s">
        <v>40</v>
      </c>
      <c r="X18">
        <v>3</v>
      </c>
      <c r="Y18" t="s">
        <v>14</v>
      </c>
      <c r="AA18" s="4">
        <v>44218</v>
      </c>
      <c r="AB18">
        <v>52.5</v>
      </c>
      <c r="AC18">
        <v>6.5</v>
      </c>
    </row>
    <row r="19" spans="2:29" x14ac:dyDescent="0.25">
      <c r="J19">
        <f>SUM(J3:J18)</f>
        <v>157910</v>
      </c>
      <c r="S19" s="6">
        <f t="shared" si="3"/>
        <v>0</v>
      </c>
      <c r="T19">
        <f t="shared" si="4"/>
        <v>0</v>
      </c>
    </row>
    <row r="20" spans="2:29" x14ac:dyDescent="0.25">
      <c r="B20" s="4">
        <v>43915</v>
      </c>
      <c r="S20" s="6">
        <f t="shared" si="3"/>
        <v>0</v>
      </c>
      <c r="T20">
        <f t="shared" si="4"/>
        <v>0</v>
      </c>
    </row>
    <row r="21" spans="2:29" x14ac:dyDescent="0.25">
      <c r="S21" s="6">
        <f t="shared" si="3"/>
        <v>0</v>
      </c>
      <c r="T21">
        <f t="shared" si="4"/>
        <v>0</v>
      </c>
    </row>
    <row r="22" spans="2:29" x14ac:dyDescent="0.25">
      <c r="B22" t="s">
        <v>29</v>
      </c>
      <c r="C22">
        <v>24.45</v>
      </c>
      <c r="D22">
        <v>25</v>
      </c>
      <c r="I22">
        <v>4</v>
      </c>
      <c r="M22">
        <v>22.5</v>
      </c>
      <c r="N22" s="7">
        <v>3.2</v>
      </c>
      <c r="Q22" s="3">
        <v>44348</v>
      </c>
      <c r="R22" s="6">
        <v>0.35</v>
      </c>
      <c r="S22" s="6">
        <f t="shared" si="3"/>
        <v>2.85</v>
      </c>
      <c r="T22">
        <f t="shared" si="4"/>
        <v>1140</v>
      </c>
    </row>
    <row r="23" spans="2:29" x14ac:dyDescent="0.25">
      <c r="T23">
        <f t="shared" si="4"/>
        <v>0</v>
      </c>
    </row>
    <row r="25" spans="2:29" x14ac:dyDescent="0.25">
      <c r="P25" s="7">
        <f>SUM(P4:P18)</f>
        <v>11630.964467005077</v>
      </c>
      <c r="T25">
        <f>SUM(T3:T23)</f>
        <v>25264.194923857871</v>
      </c>
      <c r="V25">
        <f>SUM(P25:T25)</f>
        <v>36895.159390862944</v>
      </c>
      <c r="X25">
        <f>V25/J19</f>
        <v>0.23364675695562626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Opiton Pit LLC</dc:creator>
  <cp:lastModifiedBy>Andrew Giovinazzi</cp:lastModifiedBy>
  <dcterms:created xsi:type="dcterms:W3CDTF">2020-03-25T15:51:14Z</dcterms:created>
  <dcterms:modified xsi:type="dcterms:W3CDTF">2021-01-15T16:48:11Z</dcterms:modified>
</cp:coreProperties>
</file>